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621" windowWidth="15435" windowHeight="116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</sheets>
  <definedNames>
    <definedName name="_xlnm.Print_Area" localSheetId="0">'Arkusz1'!$A$1:$I$115</definedName>
  </definedNames>
  <calcPr fullCalcOnLoad="1"/>
</workbook>
</file>

<file path=xl/sharedStrings.xml><?xml version="1.0" encoding="utf-8"?>
<sst xmlns="http://schemas.openxmlformats.org/spreadsheetml/2006/main" count="227" uniqueCount="151">
  <si>
    <t xml:space="preserve">Potrzeby zgłoszone </t>
  </si>
  <si>
    <t>Potrzeby zgłoszone</t>
  </si>
  <si>
    <t>Źródło</t>
  </si>
  <si>
    <t>System</t>
  </si>
  <si>
    <t>przez Wydziały</t>
  </si>
  <si>
    <t>przez DTB</t>
  </si>
  <si>
    <t>finan-</t>
  </si>
  <si>
    <t>wyko-</t>
  </si>
  <si>
    <t>Uwagi</t>
  </si>
  <si>
    <t>Lp.</t>
  </si>
  <si>
    <t>WYSZCZEGÓLNIENIE</t>
  </si>
  <si>
    <t>wartość</t>
  </si>
  <si>
    <t>do realizacji</t>
  </si>
  <si>
    <t>sowania</t>
  </si>
  <si>
    <t>nania</t>
  </si>
  <si>
    <t>szacunkowa</t>
  </si>
  <si>
    <t>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</si>
  <si>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</si>
  <si>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</si>
  <si>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</si>
  <si>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</si>
  <si>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</si>
  <si>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</si>
  <si>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</si>
  <si>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</si>
  <si>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</si>
  <si>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</si>
  <si>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OBOWIĄZKOWE PRZEGLĄDY I POMIARY</t>
  </si>
  <si>
    <t>a.</t>
  </si>
  <si>
    <t xml:space="preserve">drożność przewodów kominowych, przeglądy kotłowni </t>
  </si>
  <si>
    <t>ŚBW</t>
  </si>
  <si>
    <t>ZZ</t>
  </si>
  <si>
    <t>wszystkie obiekty i kotłownie gazowe ( Sląska,Krakowska , Busko-Zdrój)</t>
  </si>
  <si>
    <t>b.</t>
  </si>
  <si>
    <t>legalizacja układów pomiarowych , wymiana baterii w ukł. Pomiarowych</t>
  </si>
  <si>
    <t>Rektorat - 5000 zł ( legaliz. ) ,Wydz. Hum. ul. Leśna - 5000 zł ( legal.) Instytut Ekonomii - 2500 zł wym. baterii</t>
  </si>
  <si>
    <t>c.</t>
  </si>
  <si>
    <t>badania kontrolne Urzędu Dozoru Technicznego</t>
  </si>
  <si>
    <t>obiekty z urządzeniami ciśnieniowymi i windami</t>
  </si>
  <si>
    <t>d.</t>
  </si>
  <si>
    <t>konserwacja instalacji SAP i DSO</t>
  </si>
  <si>
    <t>SBW</t>
  </si>
  <si>
    <t>e.</t>
  </si>
  <si>
    <t>nieprzewidziane remonty - awarie /rezerwa/</t>
  </si>
  <si>
    <t>f.</t>
  </si>
  <si>
    <t>konserwacja dźwigów</t>
  </si>
  <si>
    <t>g.</t>
  </si>
  <si>
    <t>monitoring sygnałów alarmowych CSP</t>
  </si>
  <si>
    <t>h.</t>
  </si>
  <si>
    <t>próby szczelności instalacji gazowych</t>
  </si>
  <si>
    <t>obiekty z instalacją gazową</t>
  </si>
  <si>
    <t>i.</t>
  </si>
  <si>
    <t>zakup urządzeń pomiarowych niezbędnych do nadzorowania i eksploatacji urządzeń cieplnych i gazowych</t>
  </si>
  <si>
    <t xml:space="preserve">wszystkie obiekty </t>
  </si>
  <si>
    <t>j.</t>
  </si>
  <si>
    <t>konserwacja węzłów cieplnych i urządzeń wentylacyjno klimatyzacyjnych</t>
  </si>
  <si>
    <t>k.</t>
  </si>
  <si>
    <t>opracowanie operatu wodnoprawnego i uzyskanie pozwolenia wodnoprawnego</t>
  </si>
  <si>
    <t>dot. obiektów przy ul. Żeromskiego 5 ; Świętokrzyskiej 15</t>
  </si>
  <si>
    <t>ł.</t>
  </si>
  <si>
    <t>konserwacja instalacji antywłamaniowej</t>
  </si>
  <si>
    <t>przegląd stacji transformatorowych / badanie sprzętu dielektrycznego /</t>
  </si>
  <si>
    <t xml:space="preserve">przesuniecie z roku 2007 </t>
  </si>
  <si>
    <t>m.</t>
  </si>
  <si>
    <t xml:space="preserve">remont instalacji odgromowych w obiektach Uczelni </t>
  </si>
  <si>
    <t>zalecenia wynikajace z pomiarów eksploatacyjnych wykonanych w 2007 r.</t>
  </si>
  <si>
    <t>n.</t>
  </si>
  <si>
    <t>remonty dachów obiektów uczelni po zimie 2007/08r ( w ramach robót zaliczanych do awarii)</t>
  </si>
  <si>
    <t>II. OBIEKTY DYDAKTYCZNE</t>
  </si>
  <si>
    <t>BUDYNEK REKTORATU ul. Żeromskiego 5</t>
  </si>
  <si>
    <t>(wycena szacunkowa DTB)</t>
  </si>
  <si>
    <t>WYDZIAŁ PEDAGOGICZNY i ARTYSTYCZNY ul Krakowska 11</t>
  </si>
  <si>
    <t>2.1</t>
  </si>
  <si>
    <t>IPP i IES ul. Krakowska 11</t>
  </si>
  <si>
    <t>2.2</t>
  </si>
  <si>
    <t>Budynek przy ul. Podklasztornej</t>
  </si>
  <si>
    <t>2.3</t>
  </si>
  <si>
    <t>Instytut Edukacji Muzycznej ul. Mickiewicza 3</t>
  </si>
  <si>
    <t>3.0</t>
  </si>
  <si>
    <t>WYDZIAŁ NAUK O ZDROWIU</t>
  </si>
  <si>
    <t>3.1.</t>
  </si>
  <si>
    <t>Budynki przy Al.. IX Wieków Kielc 19</t>
  </si>
  <si>
    <t>l.</t>
  </si>
  <si>
    <t>3.1</t>
  </si>
  <si>
    <t xml:space="preserve"> BUSKO ZDRÓJ</t>
  </si>
  <si>
    <t>WYDZIAŁ HUMANISTYCZNY</t>
  </si>
  <si>
    <t>4.1</t>
  </si>
  <si>
    <t>Budynki przy ul. Leśnej 16</t>
  </si>
  <si>
    <t>remont kapitalny elewacji budynków "A" i "B"</t>
  </si>
  <si>
    <t>WH</t>
  </si>
  <si>
    <t>remont generalny sieci kanalizacji deszczowej wraz z włączeniem rur spustowych do kanalizacji</t>
  </si>
  <si>
    <t>obecnie woda deszczowa częściowo jest odprowadzana do kanalizacji sanitarnej co jest niezgodne z obowiązującym prawem</t>
  </si>
  <si>
    <t>Instytut Historii ul. Żeromskiego 5</t>
  </si>
  <si>
    <t>4.5</t>
  </si>
  <si>
    <t>Zakład Neofilologii ul. Kościuszki 13</t>
  </si>
  <si>
    <t>Wydział Matematyczno-Przyrodniczy ul Świętokrzyska 15</t>
  </si>
  <si>
    <t>6.2</t>
  </si>
  <si>
    <t>IB</t>
  </si>
  <si>
    <t>MIĘDZYWYDZIAŁOWE JEDNOSTKI ORGANIZACYJNE</t>
  </si>
  <si>
    <t>Miedzywydziałowe Studium WF</t>
  </si>
  <si>
    <t>DOMY STUDENTA ul. Śląska</t>
  </si>
  <si>
    <t>DS. "MELODIA" - remont generalny całego budynku oraz zbiornik zapasowy wody do celów p.poż. -  wykonanie</t>
  </si>
  <si>
    <t>FPMS</t>
  </si>
  <si>
    <t xml:space="preserve">OGÓŁEM </t>
  </si>
  <si>
    <t>projektowanie parkingu wraz z uzyskaniem pozwolenia na budowę</t>
  </si>
  <si>
    <t>odnowienie pomieszczeń</t>
  </si>
  <si>
    <t>b</t>
  </si>
  <si>
    <t>4.2</t>
  </si>
  <si>
    <t>malowanie pomieszczeń w DS. Fama i Odyseja oraz roboty instalacyjne plus ogrodzenie i odgromienie, monitorowanie</t>
  </si>
  <si>
    <t>Wydzial Zarządzania i Administracji</t>
  </si>
  <si>
    <t>8.1</t>
  </si>
  <si>
    <t>wszystkie obiekty  (dach na Leśnej)</t>
  </si>
  <si>
    <t>Hotele</t>
  </si>
  <si>
    <t>Instytut Geografii</t>
  </si>
  <si>
    <t>PROWIOZORIUM BUDŻETOWE w ZAKRESIE  PLANU REMONTÓW  NA 2009r w UJK</t>
  </si>
  <si>
    <t>Wymiana stolarki okiennej - piwnice</t>
  </si>
  <si>
    <t>Modernizacja zasilania i instalacji elektrycznej</t>
  </si>
  <si>
    <t>Wykonanie parkingu przed budynkiem Rektoratu (kostka brukowa)</t>
  </si>
  <si>
    <t>Remont attyki na dachu budynku Rektoratu</t>
  </si>
  <si>
    <t>Makowanie pomieszczń biurowych,ok..20 pokoi, oraz cyklinowanie podłóg</t>
  </si>
  <si>
    <t>Wykonanie kapitalnego remontu gabinetu rektora wg projektu</t>
  </si>
  <si>
    <t>Przystosowanie Sali Gimnastycznej dla potrzeb osób niepełnosprawnych - remont</t>
  </si>
  <si>
    <t>Wybicie otworu drzwiowego i wstawienie drzwi wejściowych do Sali ćwiczeń nr 15a</t>
  </si>
  <si>
    <t xml:space="preserve">Wymiana drzwi wejściowych wewnętrznych do stołówki </t>
  </si>
  <si>
    <t>Wymiana okieh na portierni ze względu na zły ich stan</t>
  </si>
  <si>
    <t>Malowanie i odświeżanie 5 pomieszczeń magazyniowych</t>
  </si>
  <si>
    <t>Uzupełnienie ubytków w jezdni wzdłuż całego budynku od strony północnej i bramy wjazdowej.</t>
  </si>
  <si>
    <t>Położenie szpachli gipsowej i malowanie ścian oraz naprawa podłogi w Pracowni Fizjoterapii</t>
  </si>
  <si>
    <t>Przygotowanie i wdrozenie projektu remontów pomieszczeń po byłej pralni i części kuchni</t>
  </si>
  <si>
    <t>modernizacja pomieszczeń WMP</t>
  </si>
  <si>
    <t>roboty malarskie pomieszczeń</t>
  </si>
  <si>
    <t>Propozycja</t>
  </si>
  <si>
    <t xml:space="preserve">Planu  na 2009r </t>
  </si>
  <si>
    <t>Ostateczna</t>
  </si>
  <si>
    <t xml:space="preserve">propozycja </t>
  </si>
  <si>
    <t>prowizorium</t>
  </si>
  <si>
    <t xml:space="preserve">finansowego </t>
  </si>
  <si>
    <t>na 2009r</t>
  </si>
  <si>
    <t>wraz z robotami dodatkowymi</t>
  </si>
  <si>
    <t>PLAN REMONTÓW bez FPM</t>
  </si>
  <si>
    <t>malowanie  pokoi</t>
  </si>
  <si>
    <t>remonty kapitalne 42 pomieszczeń polegających na malowaniu, wymianie podłóg, szpachlowaniu ścian, remoncie instalacji  wewnetrznych. Instalacja wentylatorów wyciagowych  w 14 salach</t>
  </si>
  <si>
    <t>ZAATWIERDZAM:</t>
  </si>
  <si>
    <t>50% finansowane przez uczelnie + 50% z innowacyjnej  gospodarki</t>
  </si>
  <si>
    <t>poprawienie skuteczności wentylacji w laboratorium i dygestoriach-projektowanie</t>
  </si>
  <si>
    <t>Projekt na remont stołówki studenckiej i wykonanie remontu</t>
  </si>
  <si>
    <t>ze środków Funduszu Pomocy Materialnej dla studentów</t>
  </si>
  <si>
    <t>6.1</t>
  </si>
  <si>
    <t>6.3</t>
  </si>
  <si>
    <t>Wymiana oświetlenia i malowanie pomieszczeń</t>
  </si>
  <si>
    <t>FPM   4942930,0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</si>
</sst>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#,##0.00\ &quot;zł&quot;"/>
    <numFmt numFmtId="166" formatCode="#,##0.00\ _z_ł"/>
  </numFmts>
  <fonts count="33">
    <font>
      <sz val="9"/>
      <name val="Arial CE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25" borderId="13" xfId="0" applyNumberFormat="1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left" vertical="center" wrapText="1"/>
    </xf>
    <xf numFmtId="164" fontId="4" fillId="26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164" fontId="2" fillId="25" borderId="13" xfId="0" applyNumberFormat="1" applyFont="1" applyFill="1" applyBorder="1" applyAlignment="1">
      <alignment horizontal="center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164" fontId="5" fillId="8" borderId="13" xfId="0" applyNumberFormat="1" applyFont="1" applyFill="1" applyBorder="1" applyAlignment="1">
      <alignment horizontal="center" vertical="center" wrapText="1"/>
    </xf>
    <xf numFmtId="164" fontId="6" fillId="8" borderId="13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164" fontId="5" fillId="26" borderId="13" xfId="0" applyNumberFormat="1" applyFont="1" applyFill="1" applyBorder="1" applyAlignment="1">
      <alignment horizontal="center" vertical="center" wrapText="1"/>
    </xf>
    <xf numFmtId="164" fontId="6" fillId="26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left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0" fontId="4" fillId="26" borderId="15" xfId="0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  <xf numFmtId="0" fontId="2" fillId="26" borderId="13" xfId="0" applyFont="1" applyFill="1" applyBorder="1" applyAlignment="1">
      <alignment horizontal="center" vertical="center" wrapText="1"/>
    </xf>
    <xf numFmtId="164" fontId="7" fillId="26" borderId="13" xfId="0" applyNumberFormat="1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left" vertical="center" wrapText="1"/>
    </xf>
    <xf numFmtId="164" fontId="4" fillId="22" borderId="13" xfId="0" applyNumberFormat="1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164" fontId="4" fillId="26" borderId="13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left" vertical="center" wrapText="1"/>
    </xf>
    <xf numFmtId="164" fontId="10" fillId="11" borderId="13" xfId="0" applyNumberFormat="1" applyFont="1" applyFill="1" applyBorder="1" applyAlignment="1">
      <alignment horizontal="center" vertical="center" wrapText="1"/>
    </xf>
    <xf numFmtId="164" fontId="11" fillId="1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11" borderId="13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7" fillId="28" borderId="17" xfId="0" applyNumberFormat="1" applyFont="1" applyFill="1" applyBorder="1" applyAlignment="1">
      <alignment horizontal="center" vertical="center" wrapText="1"/>
    </xf>
    <xf numFmtId="164" fontId="4" fillId="25" borderId="16" xfId="0" applyNumberFormat="1" applyFont="1" applyFill="1" applyBorder="1" applyAlignment="1">
      <alignment horizontal="center" vertical="center" wrapText="1"/>
    </xf>
    <xf numFmtId="164" fontId="2" fillId="25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2" fillId="26" borderId="13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13" fillId="26" borderId="17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4" fillId="0" borderId="13" xfId="0" applyNumberFormat="1" applyFont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64" fontId="5" fillId="25" borderId="13" xfId="0" applyNumberFormat="1" applyFont="1" applyFill="1" applyBorder="1" applyAlignment="1">
      <alignment horizontal="center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5" fontId="2" fillId="26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2"/>
  <sheetViews>
    <sheetView tabSelected="1" zoomScalePageLayoutView="0" workbookViewId="0" topLeftCell="A1">
      <selection activeCell="A1" sqref="A1:I115"/>
    </sheetView>
  </sheetViews>
  <sheetFormatPr defaultColWidth="9.00390625" defaultRowHeight="12"/>
  <cols>
    <col min="1" max="1" width="3.875" style="1" customWidth="1"/>
    <col min="2" max="2" width="29.875" style="3" customWidth="1"/>
    <col min="3" max="3" width="16.375" style="1" customWidth="1"/>
    <col min="4" max="4" width="18.00390625" style="1" customWidth="1"/>
    <col min="5" max="5" width="15.375" style="4" customWidth="1"/>
    <col min="6" max="6" width="15.25390625" style="4" customWidth="1"/>
    <col min="7" max="7" width="8.625" style="1" customWidth="1"/>
    <col min="8" max="8" width="6.00390625" style="1" customWidth="1"/>
    <col min="9" max="9" width="33.125" style="1" customWidth="1"/>
    <col min="10" max="16384" width="9.125" style="1" customWidth="1"/>
  </cols>
  <sheetData>
    <row r="1" spans="1:9" ht="57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</row>
    <row r="2" spans="1:9" ht="11.25">
      <c r="A2" s="2"/>
      <c r="B2" s="2"/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5" spans="1:10" ht="11.25">
      <c r="A5" s="5"/>
      <c r="B5" s="6"/>
      <c r="C5" s="5" t="s">
        <v>0</v>
      </c>
      <c r="D5" s="7" t="s">
        <v>1</v>
      </c>
      <c r="E5" s="7" t="s">
        <v>131</v>
      </c>
      <c r="F5" s="7" t="s">
        <v>133</v>
      </c>
      <c r="G5" s="5" t="s">
        <v>2</v>
      </c>
      <c r="H5" s="5" t="s">
        <v>3</v>
      </c>
      <c r="I5" s="5"/>
      <c r="J5" s="8"/>
    </row>
    <row r="6" spans="1:10" ht="11.25">
      <c r="A6" s="9"/>
      <c r="B6" s="10"/>
      <c r="C6" s="9" t="s">
        <v>4</v>
      </c>
      <c r="D6" s="11" t="s">
        <v>5</v>
      </c>
      <c r="E6" s="11" t="s">
        <v>132</v>
      </c>
      <c r="F6" s="11" t="s">
        <v>134</v>
      </c>
      <c r="G6" s="9" t="s">
        <v>6</v>
      </c>
      <c r="H6" s="9" t="s">
        <v>7</v>
      </c>
      <c r="I6" s="9" t="s">
        <v>8</v>
      </c>
      <c r="J6" s="8"/>
    </row>
    <row r="7" spans="1:10" ht="11.25">
      <c r="A7" s="9" t="s">
        <v>9</v>
      </c>
      <c r="B7" s="10" t="s">
        <v>10</v>
      </c>
      <c r="C7" s="9" t="s">
        <v>11</v>
      </c>
      <c r="D7" s="11" t="s">
        <v>11</v>
      </c>
      <c r="E7" s="9" t="s">
        <v>12</v>
      </c>
      <c r="F7" s="11" t="s">
        <v>135</v>
      </c>
      <c r="G7" s="9" t="s">
        <v>13</v>
      </c>
      <c r="H7" s="9" t="s">
        <v>14</v>
      </c>
      <c r="I7" s="9"/>
      <c r="J7" s="8"/>
    </row>
    <row r="8" spans="1:10" ht="11.25">
      <c r="A8" s="9"/>
      <c r="B8" s="10"/>
      <c r="C8" s="9" t="s">
        <v>15</v>
      </c>
      <c r="D8" s="11" t="s">
        <v>15</v>
      </c>
      <c r="E8" s="9"/>
      <c r="F8" s="11" t="s">
        <v>136</v>
      </c>
      <c r="G8" s="9"/>
      <c r="H8" s="9"/>
      <c r="I8" s="9"/>
      <c r="J8" s="8"/>
    </row>
    <row r="9" spans="1:10" ht="9.75" customHeight="1">
      <c r="A9" s="12"/>
      <c r="B9" s="13"/>
      <c r="C9" s="12" t="s">
        <v>16</v>
      </c>
      <c r="D9" s="14" t="s">
        <v>16</v>
      </c>
      <c r="E9" s="12" t="s">
        <v>16</v>
      </c>
      <c r="F9" s="14" t="s">
        <v>137</v>
      </c>
      <c r="G9" s="12"/>
      <c r="H9" s="12"/>
      <c r="I9" s="12"/>
      <c r="J9" s="8"/>
    </row>
    <row r="10" spans="1:10" ht="11.25">
      <c r="A10" s="15" t="s">
        <v>17</v>
      </c>
      <c r="B10" s="15" t="s">
        <v>18</v>
      </c>
      <c r="C10" s="15" t="s">
        <v>19</v>
      </c>
      <c r="D10" s="15" t="s">
        <v>20</v>
      </c>
      <c r="E10" s="15" t="s">
        <v>21</v>
      </c>
      <c r="F10" s="107" t="s">
        <v>22</v>
      </c>
      <c r="G10" s="15" t="s">
        <v>23</v>
      </c>
      <c r="H10" s="15" t="s">
        <v>24</v>
      </c>
      <c r="I10" s="15" t="s">
        <v>25</v>
      </c>
      <c r="J10" s="8"/>
    </row>
    <row r="11" spans="1:9" ht="37.5" customHeight="1">
      <c r="A11" s="78" t="s">
        <v>26</v>
      </c>
      <c r="B11" s="79" t="s">
        <v>27</v>
      </c>
      <c r="C11" s="80">
        <f>SUM(C12:C26)</f>
        <v>577491.6274</v>
      </c>
      <c r="D11" s="80">
        <f>SUM(D12:D26)</f>
        <v>741600</v>
      </c>
      <c r="E11" s="80">
        <f>SUM(E12:E26)</f>
        <v>661600</v>
      </c>
      <c r="F11" s="80">
        <f>SUM(F12:F26)</f>
        <v>299215.9474</v>
      </c>
      <c r="G11" s="17"/>
      <c r="H11" s="17"/>
      <c r="I11" s="17"/>
    </row>
    <row r="12" spans="1:9" ht="38.25" customHeight="1">
      <c r="A12" s="18" t="s">
        <v>28</v>
      </c>
      <c r="B12" s="19" t="s">
        <v>29</v>
      </c>
      <c r="C12" s="49">
        <f>10000*122%</f>
        <v>12200</v>
      </c>
      <c r="D12" s="20">
        <v>20000</v>
      </c>
      <c r="E12" s="20">
        <v>20000</v>
      </c>
      <c r="F12" s="49">
        <f>10000*122%</f>
        <v>12200</v>
      </c>
      <c r="G12" s="21" t="s">
        <v>30</v>
      </c>
      <c r="H12" s="21" t="s">
        <v>31</v>
      </c>
      <c r="I12" s="21" t="s">
        <v>32</v>
      </c>
    </row>
    <row r="13" spans="1:9" ht="38.25" customHeight="1">
      <c r="A13" s="18" t="s">
        <v>33</v>
      </c>
      <c r="B13" s="19" t="s">
        <v>34</v>
      </c>
      <c r="C13" s="49"/>
      <c r="D13" s="20">
        <v>12500</v>
      </c>
      <c r="E13" s="20">
        <v>12500</v>
      </c>
      <c r="F13" s="49"/>
      <c r="G13" s="21" t="s">
        <v>30</v>
      </c>
      <c r="H13" s="21" t="s">
        <v>31</v>
      </c>
      <c r="I13" s="21" t="s">
        <v>35</v>
      </c>
    </row>
    <row r="14" spans="1:9" ht="36" customHeight="1">
      <c r="A14" s="18" t="s">
        <v>36</v>
      </c>
      <c r="B14" s="19" t="s">
        <v>37</v>
      </c>
      <c r="C14" s="49"/>
      <c r="D14" s="20">
        <v>15000</v>
      </c>
      <c r="E14" s="20">
        <v>15000</v>
      </c>
      <c r="F14" s="49"/>
      <c r="G14" s="21" t="s">
        <v>30</v>
      </c>
      <c r="H14" s="21" t="s">
        <v>31</v>
      </c>
      <c r="I14" s="21" t="s">
        <v>38</v>
      </c>
    </row>
    <row r="15" spans="1:9" ht="24" customHeight="1">
      <c r="A15" s="18" t="s">
        <v>39</v>
      </c>
      <c r="B15" s="22" t="s">
        <v>40</v>
      </c>
      <c r="C15" s="49">
        <v>145000</v>
      </c>
      <c r="D15" s="20">
        <v>145000</v>
      </c>
      <c r="E15" s="20">
        <v>145000</v>
      </c>
      <c r="F15" s="49"/>
      <c r="G15" s="21" t="s">
        <v>41</v>
      </c>
      <c r="H15" s="21" t="s">
        <v>31</v>
      </c>
      <c r="I15" s="21"/>
    </row>
    <row r="16" spans="1:9" ht="22.5">
      <c r="A16" s="18" t="s">
        <v>42</v>
      </c>
      <c r="B16" s="19" t="s">
        <v>43</v>
      </c>
      <c r="C16" s="49">
        <v>79970</v>
      </c>
      <c r="D16" s="20">
        <v>100000</v>
      </c>
      <c r="E16" s="20">
        <v>100000</v>
      </c>
      <c r="F16" s="49"/>
      <c r="G16" s="21" t="s">
        <v>30</v>
      </c>
      <c r="H16" s="21" t="s">
        <v>31</v>
      </c>
      <c r="I16" s="21" t="s">
        <v>111</v>
      </c>
    </row>
    <row r="17" spans="1:9" ht="22.5" customHeight="1">
      <c r="A17" s="18" t="s">
        <v>44</v>
      </c>
      <c r="B17" s="19" t="s">
        <v>45</v>
      </c>
      <c r="C17" s="49">
        <v>55000</v>
      </c>
      <c r="D17" s="20">
        <v>55000</v>
      </c>
      <c r="E17" s="20">
        <v>55000</v>
      </c>
      <c r="F17" s="49">
        <v>55000</v>
      </c>
      <c r="G17" s="21" t="s">
        <v>30</v>
      </c>
      <c r="H17" s="21" t="s">
        <v>31</v>
      </c>
      <c r="I17" s="21"/>
    </row>
    <row r="18" spans="1:9" ht="22.5">
      <c r="A18" s="18" t="s">
        <v>46</v>
      </c>
      <c r="B18" s="19" t="s">
        <v>47</v>
      </c>
      <c r="C18" s="49">
        <v>40000</v>
      </c>
      <c r="D18" s="20">
        <v>40000</v>
      </c>
      <c r="E18" s="20">
        <v>40000</v>
      </c>
      <c r="F18" s="49">
        <v>40000</v>
      </c>
      <c r="G18" s="21" t="s">
        <v>30</v>
      </c>
      <c r="H18" s="21" t="s">
        <v>31</v>
      </c>
      <c r="I18" s="21"/>
    </row>
    <row r="19" spans="1:9" ht="22.5">
      <c r="A19" s="18" t="s">
        <v>48</v>
      </c>
      <c r="B19" s="19" t="s">
        <v>49</v>
      </c>
      <c r="C19" s="49">
        <f>10757.17*122%</f>
        <v>13123.7474</v>
      </c>
      <c r="D19" s="20">
        <v>7000</v>
      </c>
      <c r="E19" s="20">
        <v>7000</v>
      </c>
      <c r="F19" s="49">
        <f>10757.17*122%</f>
        <v>13123.7474</v>
      </c>
      <c r="G19" s="21" t="s">
        <v>30</v>
      </c>
      <c r="H19" s="21" t="s">
        <v>31</v>
      </c>
      <c r="I19" s="21" t="s">
        <v>50</v>
      </c>
    </row>
    <row r="20" spans="1:9" ht="46.5" customHeight="1">
      <c r="A20" s="18" t="s">
        <v>51</v>
      </c>
      <c r="B20" s="19" t="s">
        <v>52</v>
      </c>
      <c r="C20" s="49"/>
      <c r="D20" s="20">
        <v>3500</v>
      </c>
      <c r="E20" s="20">
        <v>3500</v>
      </c>
      <c r="F20" s="49"/>
      <c r="G20" s="21" t="s">
        <v>30</v>
      </c>
      <c r="H20" s="21" t="s">
        <v>31</v>
      </c>
      <c r="I20" s="21" t="s">
        <v>53</v>
      </c>
    </row>
    <row r="21" spans="1:9" ht="33.75">
      <c r="A21" s="18" t="s">
        <v>54</v>
      </c>
      <c r="B21" s="19" t="s">
        <v>55</v>
      </c>
      <c r="C21" s="49">
        <v>120000</v>
      </c>
      <c r="D21" s="20">
        <v>200000</v>
      </c>
      <c r="E21" s="20">
        <v>120000</v>
      </c>
      <c r="F21" s="49">
        <v>120000</v>
      </c>
      <c r="G21" s="21" t="s">
        <v>30</v>
      </c>
      <c r="H21" s="21" t="s">
        <v>31</v>
      </c>
      <c r="I21" s="21" t="s">
        <v>53</v>
      </c>
    </row>
    <row r="22" spans="1:9" ht="33.75">
      <c r="A22" s="18" t="s">
        <v>56</v>
      </c>
      <c r="B22" s="19" t="s">
        <v>57</v>
      </c>
      <c r="C22" s="49"/>
      <c r="D22" s="20">
        <v>3600</v>
      </c>
      <c r="E22" s="20">
        <v>3600</v>
      </c>
      <c r="F22" s="49"/>
      <c r="G22" s="21" t="s">
        <v>30</v>
      </c>
      <c r="H22" s="21" t="s">
        <v>31</v>
      </c>
      <c r="I22" s="21" t="s">
        <v>58</v>
      </c>
    </row>
    <row r="23" spans="1:9" ht="22.5">
      <c r="A23" s="18" t="s">
        <v>82</v>
      </c>
      <c r="B23" s="19" t="s">
        <v>60</v>
      </c>
      <c r="C23" s="49">
        <f>2569.35*12</f>
        <v>30832.199999999997</v>
      </c>
      <c r="D23" s="20">
        <v>35000</v>
      </c>
      <c r="E23" s="20">
        <v>35000</v>
      </c>
      <c r="F23" s="49">
        <f>2569.35*12</f>
        <v>30832.199999999997</v>
      </c>
      <c r="G23" s="21" t="s">
        <v>30</v>
      </c>
      <c r="H23" s="21" t="s">
        <v>31</v>
      </c>
      <c r="I23" s="21"/>
    </row>
    <row r="24" spans="1:9" ht="22.5">
      <c r="A24" s="23" t="s">
        <v>59</v>
      </c>
      <c r="B24" s="22" t="s">
        <v>61</v>
      </c>
      <c r="C24" s="49">
        <f>23000*122%</f>
        <v>28060</v>
      </c>
      <c r="D24" s="20">
        <v>25000</v>
      </c>
      <c r="E24" s="20">
        <v>25000</v>
      </c>
      <c r="F24" s="49">
        <f>23000*122%</f>
        <v>28060</v>
      </c>
      <c r="G24" s="21" t="s">
        <v>30</v>
      </c>
      <c r="H24" s="21" t="s">
        <v>31</v>
      </c>
      <c r="I24" s="24" t="s">
        <v>62</v>
      </c>
    </row>
    <row r="25" spans="1:9" ht="22.5">
      <c r="A25" s="23" t="s">
        <v>63</v>
      </c>
      <c r="B25" s="22" t="s">
        <v>64</v>
      </c>
      <c r="C25" s="49">
        <v>30000</v>
      </c>
      <c r="D25" s="20">
        <v>30000</v>
      </c>
      <c r="E25" s="20">
        <v>30000</v>
      </c>
      <c r="F25" s="49"/>
      <c r="G25" s="21" t="s">
        <v>30</v>
      </c>
      <c r="H25" s="21" t="s">
        <v>31</v>
      </c>
      <c r="I25" s="24" t="s">
        <v>65</v>
      </c>
    </row>
    <row r="26" spans="1:9" ht="33.75">
      <c r="A26" s="23" t="s">
        <v>66</v>
      </c>
      <c r="B26" s="19" t="s">
        <v>67</v>
      </c>
      <c r="C26" s="49">
        <f>6599.96+2785.71+6600.01+7320</f>
        <v>23305.68</v>
      </c>
      <c r="D26" s="20">
        <v>50000</v>
      </c>
      <c r="E26" s="20">
        <v>50000</v>
      </c>
      <c r="F26" s="49"/>
      <c r="G26" s="21" t="s">
        <v>30</v>
      </c>
      <c r="H26" s="21" t="s">
        <v>31</v>
      </c>
      <c r="I26" s="21"/>
    </row>
    <row r="27" spans="1:9" ht="11.25">
      <c r="A27" s="72"/>
      <c r="B27" s="73"/>
      <c r="C27" s="74"/>
      <c r="D27" s="74"/>
      <c r="E27" s="74"/>
      <c r="F27" s="74"/>
      <c r="G27" s="74"/>
      <c r="H27" s="74"/>
      <c r="I27" s="74"/>
    </row>
    <row r="28" spans="1:9" ht="18" customHeight="1">
      <c r="A28" s="143" t="s">
        <v>68</v>
      </c>
      <c r="B28" s="144"/>
      <c r="C28" s="144"/>
      <c r="D28" s="144"/>
      <c r="E28" s="144"/>
      <c r="F28" s="144"/>
      <c r="G28" s="144"/>
      <c r="H28" s="144"/>
      <c r="I28" s="145"/>
    </row>
    <row r="29" spans="1:9" ht="29.25" customHeight="1">
      <c r="A29" s="78" t="s">
        <v>17</v>
      </c>
      <c r="B29" s="79" t="s">
        <v>69</v>
      </c>
      <c r="C29" s="80">
        <f>SUM(C30:C36)</f>
        <v>820000</v>
      </c>
      <c r="D29" s="80">
        <f>SUM(D30:D31)</f>
        <v>0</v>
      </c>
      <c r="E29" s="80">
        <f>E30+E31+E32</f>
        <v>0</v>
      </c>
      <c r="F29" s="108">
        <f>SUM(F30:F36)</f>
        <v>60000</v>
      </c>
      <c r="G29" s="16"/>
      <c r="H29" s="16"/>
      <c r="I29" s="16"/>
    </row>
    <row r="30" spans="1:9" ht="11.25">
      <c r="A30" s="23" t="s">
        <v>28</v>
      </c>
      <c r="B30" s="25" t="s">
        <v>115</v>
      </c>
      <c r="C30" s="21">
        <v>10000</v>
      </c>
      <c r="D30" s="21"/>
      <c r="E30" s="20"/>
      <c r="F30" s="109"/>
      <c r="G30" s="21"/>
      <c r="H30" s="21"/>
      <c r="I30" s="21"/>
    </row>
    <row r="31" spans="1:9" ht="25.5" customHeight="1">
      <c r="A31" s="23" t="s">
        <v>33</v>
      </c>
      <c r="B31" s="25" t="s">
        <v>116</v>
      </c>
      <c r="C31" s="21">
        <v>500000</v>
      </c>
      <c r="D31" s="21"/>
      <c r="E31" s="20"/>
      <c r="F31" s="109"/>
      <c r="G31" s="21"/>
      <c r="H31" s="21"/>
      <c r="I31" s="24"/>
    </row>
    <row r="32" spans="1:9" ht="25.5" customHeight="1">
      <c r="A32" s="96" t="s">
        <v>36</v>
      </c>
      <c r="B32" s="25" t="s">
        <v>117</v>
      </c>
      <c r="C32" s="21">
        <v>150000</v>
      </c>
      <c r="D32" s="21"/>
      <c r="E32" s="20"/>
      <c r="F32" s="109"/>
      <c r="G32" s="21"/>
      <c r="H32" s="21"/>
      <c r="I32" s="97"/>
    </row>
    <row r="33" spans="1:9" ht="24.75" customHeight="1">
      <c r="A33" s="23" t="s">
        <v>39</v>
      </c>
      <c r="B33" s="25" t="s">
        <v>118</v>
      </c>
      <c r="C33" s="21">
        <v>100000</v>
      </c>
      <c r="D33" s="21"/>
      <c r="E33" s="20"/>
      <c r="F33" s="109"/>
      <c r="G33" s="21"/>
      <c r="H33" s="21"/>
      <c r="I33" s="105"/>
    </row>
    <row r="34" spans="1:9" ht="15" customHeight="1">
      <c r="A34" s="23" t="s">
        <v>42</v>
      </c>
      <c r="B34" s="25" t="s">
        <v>119</v>
      </c>
      <c r="C34" s="21">
        <v>10000</v>
      </c>
      <c r="D34" s="21"/>
      <c r="E34" s="20"/>
      <c r="F34" s="109">
        <v>10000</v>
      </c>
      <c r="G34" s="21"/>
      <c r="H34" s="21"/>
      <c r="I34" s="105"/>
    </row>
    <row r="35" spans="1:9" ht="28.5" customHeight="1">
      <c r="A35" s="23"/>
      <c r="B35" s="25"/>
      <c r="C35" s="21"/>
      <c r="D35" s="21"/>
      <c r="E35" s="20"/>
      <c r="F35" s="109"/>
      <c r="G35" s="21"/>
      <c r="H35" s="21"/>
      <c r="I35" s="105"/>
    </row>
    <row r="36" spans="1:9" ht="27" customHeight="1">
      <c r="A36" s="23" t="s">
        <v>46</v>
      </c>
      <c r="B36" s="25" t="s">
        <v>120</v>
      </c>
      <c r="C36" s="21">
        <v>50000</v>
      </c>
      <c r="D36" s="21"/>
      <c r="E36" s="20"/>
      <c r="F36" s="109">
        <v>50000</v>
      </c>
      <c r="G36" s="21"/>
      <c r="H36" s="21"/>
      <c r="I36" s="105"/>
    </row>
    <row r="37" spans="1:9" ht="11.25">
      <c r="A37" s="122"/>
      <c r="B37" s="123"/>
      <c r="C37" s="124"/>
      <c r="D37" s="124"/>
      <c r="E37" s="124"/>
      <c r="F37" s="124"/>
      <c r="G37" s="124"/>
      <c r="H37" s="124"/>
      <c r="I37" s="124"/>
    </row>
    <row r="38" spans="1:9" ht="22.5">
      <c r="A38" s="78" t="s">
        <v>18</v>
      </c>
      <c r="B38" s="79" t="s">
        <v>71</v>
      </c>
      <c r="C38" s="80">
        <f>C48+C44+C39</f>
        <v>904000</v>
      </c>
      <c r="D38" s="80">
        <f>D48+D44+D39</f>
        <v>0</v>
      </c>
      <c r="E38" s="80">
        <f>E48+E44+E39</f>
        <v>0</v>
      </c>
      <c r="F38" s="80">
        <f>F48+F44+F39</f>
        <v>0</v>
      </c>
      <c r="G38" s="16"/>
      <c r="H38" s="16"/>
      <c r="I38" s="16"/>
    </row>
    <row r="39" spans="1:9" ht="21.75" customHeight="1">
      <c r="A39" s="31" t="s">
        <v>72</v>
      </c>
      <c r="B39" s="32" t="s">
        <v>73</v>
      </c>
      <c r="C39" s="33">
        <f>SUM(C40:C41)</f>
        <v>904000</v>
      </c>
      <c r="D39" s="33">
        <f>SUM(D40:D41)</f>
        <v>0</v>
      </c>
      <c r="E39" s="33">
        <f>SUM(E40:E41)</f>
        <v>0</v>
      </c>
      <c r="F39" s="34">
        <f>F41</f>
        <v>0</v>
      </c>
      <c r="G39" s="35"/>
      <c r="H39" s="35"/>
      <c r="I39" s="35"/>
    </row>
    <row r="40" spans="1:9" ht="11.25">
      <c r="A40" s="18"/>
      <c r="B40" s="25"/>
      <c r="C40" s="21"/>
      <c r="D40" s="21"/>
      <c r="E40" s="20"/>
      <c r="F40" s="113"/>
      <c r="G40" s="21"/>
      <c r="H40" s="21"/>
      <c r="I40" s="21"/>
    </row>
    <row r="41" spans="1:9" ht="77.25" customHeight="1">
      <c r="A41" s="37"/>
      <c r="B41" s="129" t="s">
        <v>141</v>
      </c>
      <c r="C41" s="38">
        <v>904000</v>
      </c>
      <c r="D41" s="39"/>
      <c r="E41" s="40"/>
      <c r="F41" s="114"/>
      <c r="G41" s="41"/>
      <c r="H41" s="39"/>
      <c r="I41" s="38"/>
    </row>
    <row r="42" spans="1:9" ht="17.25" customHeight="1">
      <c r="A42" s="122"/>
      <c r="B42" s="123"/>
      <c r="C42" s="124"/>
      <c r="D42" s="124"/>
      <c r="E42" s="124"/>
      <c r="F42" s="124"/>
      <c r="G42" s="124"/>
      <c r="H42" s="124"/>
      <c r="I42" s="124"/>
    </row>
    <row r="43" spans="1:9" ht="11.25">
      <c r="A43" s="18"/>
      <c r="B43" s="25"/>
      <c r="C43" s="21"/>
      <c r="D43" s="21"/>
      <c r="E43" s="36"/>
      <c r="F43" s="36"/>
      <c r="G43" s="21"/>
      <c r="H43" s="21"/>
      <c r="I43" s="21"/>
    </row>
    <row r="44" spans="1:9" ht="11.25">
      <c r="A44" s="31" t="s">
        <v>74</v>
      </c>
      <c r="B44" s="32" t="s">
        <v>75</v>
      </c>
      <c r="C44" s="35">
        <f>SUM(C45:C46)</f>
        <v>0</v>
      </c>
      <c r="D44" s="35">
        <f>SUM(D45:D46)</f>
        <v>0</v>
      </c>
      <c r="E44" s="50">
        <f>SUM(E45:E46)</f>
        <v>0</v>
      </c>
      <c r="F44" s="34">
        <f>F45+F46</f>
        <v>0</v>
      </c>
      <c r="G44" s="35"/>
      <c r="H44" s="35"/>
      <c r="I44" s="35"/>
    </row>
    <row r="45" spans="1:9" ht="11.25">
      <c r="A45" s="23" t="s">
        <v>28</v>
      </c>
      <c r="B45" s="27"/>
      <c r="C45" s="21"/>
      <c r="D45" s="21"/>
      <c r="E45" s="36"/>
      <c r="F45" s="64"/>
      <c r="G45" s="24"/>
      <c r="H45" s="24"/>
      <c r="I45" s="21"/>
    </row>
    <row r="46" spans="1:9" ht="11.25">
      <c r="A46" s="23" t="s">
        <v>106</v>
      </c>
      <c r="B46" s="27"/>
      <c r="C46" s="21"/>
      <c r="D46" s="21"/>
      <c r="E46" s="36"/>
      <c r="F46" s="64"/>
      <c r="G46" s="24"/>
      <c r="H46" s="24"/>
      <c r="I46" s="21"/>
    </row>
    <row r="47" spans="1:9" ht="8.25" customHeight="1">
      <c r="A47" s="122"/>
      <c r="B47" s="123"/>
      <c r="C47" s="124"/>
      <c r="D47" s="124"/>
      <c r="E47" s="124"/>
      <c r="F47" s="124"/>
      <c r="G47" s="124"/>
      <c r="H47" s="124"/>
      <c r="I47" s="124"/>
    </row>
    <row r="48" spans="1:9" ht="27.75" customHeight="1">
      <c r="A48" s="31" t="s">
        <v>76</v>
      </c>
      <c r="B48" s="32" t="s">
        <v>77</v>
      </c>
      <c r="C48" s="33">
        <f>SUM(C49:C49)</f>
        <v>0</v>
      </c>
      <c r="D48" s="33">
        <f>SUM(D49:D49)</f>
        <v>0</v>
      </c>
      <c r="E48" s="50">
        <f>SUM(E49:E49)</f>
        <v>0</v>
      </c>
      <c r="F48" s="34">
        <f>F49+F50</f>
        <v>0</v>
      </c>
      <c r="G48" s="35"/>
      <c r="H48" s="35"/>
      <c r="I48" s="35"/>
    </row>
    <row r="49" spans="1:9" ht="15" customHeight="1">
      <c r="A49" s="18"/>
      <c r="B49" s="25"/>
      <c r="C49" s="21"/>
      <c r="D49" s="21"/>
      <c r="E49" s="20"/>
      <c r="F49" s="20"/>
      <c r="G49" s="21"/>
      <c r="H49" s="21"/>
      <c r="I49" s="21"/>
    </row>
    <row r="50" spans="1:9" ht="15.75" customHeight="1">
      <c r="A50" s="100"/>
      <c r="B50" s="25"/>
      <c r="C50" s="21"/>
      <c r="D50" s="21"/>
      <c r="E50" s="20"/>
      <c r="F50" s="109"/>
      <c r="G50" s="21"/>
      <c r="H50" s="21"/>
      <c r="I50" s="99"/>
    </row>
    <row r="51" spans="1:9" ht="11.25">
      <c r="A51" s="122"/>
      <c r="B51" s="123"/>
      <c r="C51" s="124"/>
      <c r="D51" s="124"/>
      <c r="E51" s="124"/>
      <c r="F51" s="124"/>
      <c r="G51" s="124"/>
      <c r="H51" s="124"/>
      <c r="I51" s="124"/>
    </row>
    <row r="52" spans="1:9" ht="11.25" customHeight="1">
      <c r="A52" s="18"/>
      <c r="B52" s="25"/>
      <c r="C52" s="21"/>
      <c r="D52" s="21"/>
      <c r="E52" s="36"/>
      <c r="F52" s="36"/>
      <c r="G52" s="21"/>
      <c r="H52" s="21"/>
      <c r="I52" s="21"/>
    </row>
    <row r="53" spans="1:9" ht="24.75" customHeight="1">
      <c r="A53" s="42" t="s">
        <v>78</v>
      </c>
      <c r="B53" s="43" t="s">
        <v>79</v>
      </c>
      <c r="C53" s="44">
        <f>C65+C54</f>
        <v>2005000</v>
      </c>
      <c r="D53" s="44">
        <f>D65+D54</f>
        <v>0</v>
      </c>
      <c r="E53" s="44">
        <f>E65+E54</f>
        <v>0</v>
      </c>
      <c r="F53" s="44">
        <f>F65+F54</f>
        <v>300000</v>
      </c>
      <c r="G53" s="46"/>
      <c r="H53" s="46"/>
      <c r="I53" s="46"/>
    </row>
    <row r="54" spans="1:9" ht="22.5" customHeight="1">
      <c r="A54" s="31" t="s">
        <v>80</v>
      </c>
      <c r="B54" s="32" t="s">
        <v>81</v>
      </c>
      <c r="C54" s="33">
        <f>SUM(C55:C63)</f>
        <v>2005000</v>
      </c>
      <c r="D54" s="33"/>
      <c r="E54" s="33"/>
      <c r="F54" s="34">
        <f>SUM(F55:F63)</f>
        <v>300000</v>
      </c>
      <c r="G54" s="35"/>
      <c r="H54" s="35"/>
      <c r="I54" s="35"/>
    </row>
    <row r="55" spans="1:9" ht="41.25" customHeight="1">
      <c r="A55" s="18" t="s">
        <v>17</v>
      </c>
      <c r="B55" s="27" t="s">
        <v>121</v>
      </c>
      <c r="C55" s="120">
        <v>600000</v>
      </c>
      <c r="D55" s="116"/>
      <c r="E55" s="117"/>
      <c r="F55" s="126"/>
      <c r="G55" s="116"/>
      <c r="H55" s="116"/>
      <c r="I55" s="116"/>
    </row>
    <row r="56" spans="1:9" ht="36" customHeight="1">
      <c r="A56" s="23" t="s">
        <v>18</v>
      </c>
      <c r="B56" s="25" t="s">
        <v>145</v>
      </c>
      <c r="C56" s="120">
        <v>300000</v>
      </c>
      <c r="D56" s="116"/>
      <c r="E56" s="117"/>
      <c r="F56" s="120">
        <v>300000</v>
      </c>
      <c r="G56" s="116" t="s">
        <v>102</v>
      </c>
      <c r="H56" s="116"/>
      <c r="I56" s="116" t="s">
        <v>146</v>
      </c>
    </row>
    <row r="57" spans="1:9" ht="33.75" customHeight="1">
      <c r="A57" s="23" t="s">
        <v>19</v>
      </c>
      <c r="B57" s="27" t="s">
        <v>122</v>
      </c>
      <c r="C57" s="120">
        <v>20000</v>
      </c>
      <c r="D57" s="116"/>
      <c r="E57" s="117"/>
      <c r="F57" s="120"/>
      <c r="G57" s="116"/>
      <c r="H57" s="116"/>
      <c r="I57" s="116"/>
    </row>
    <row r="58" spans="1:9" s="87" customFormat="1" ht="28.5" customHeight="1">
      <c r="A58" s="115" t="s">
        <v>20</v>
      </c>
      <c r="B58" s="48" t="s">
        <v>123</v>
      </c>
      <c r="C58" s="121">
        <v>10000</v>
      </c>
      <c r="D58" s="118"/>
      <c r="E58" s="119"/>
      <c r="F58" s="121"/>
      <c r="G58" s="118"/>
      <c r="H58" s="118"/>
      <c r="I58" s="118"/>
    </row>
    <row r="59" spans="1:9" ht="30.75" customHeight="1">
      <c r="A59" s="23" t="s">
        <v>21</v>
      </c>
      <c r="B59" s="27" t="s">
        <v>124</v>
      </c>
      <c r="C59" s="120">
        <v>16000</v>
      </c>
      <c r="D59" s="116"/>
      <c r="E59" s="117"/>
      <c r="F59" s="120"/>
      <c r="G59" s="116"/>
      <c r="H59" s="116"/>
      <c r="I59" s="116"/>
    </row>
    <row r="60" spans="1:9" ht="28.5" customHeight="1">
      <c r="A60" s="23" t="s">
        <v>22</v>
      </c>
      <c r="B60" s="27" t="s">
        <v>125</v>
      </c>
      <c r="C60" s="120">
        <v>12000</v>
      </c>
      <c r="D60" s="116"/>
      <c r="E60" s="117"/>
      <c r="F60" s="120"/>
      <c r="G60" s="116"/>
      <c r="H60" s="116"/>
      <c r="I60" s="116"/>
    </row>
    <row r="61" spans="1:9" ht="27" customHeight="1">
      <c r="A61" s="23" t="s">
        <v>23</v>
      </c>
      <c r="B61" s="27" t="s">
        <v>126</v>
      </c>
      <c r="C61" s="120">
        <v>12000</v>
      </c>
      <c r="D61" s="116"/>
      <c r="E61" s="117"/>
      <c r="F61" s="120"/>
      <c r="G61" s="116"/>
      <c r="H61" s="116"/>
      <c r="I61" s="116"/>
    </row>
    <row r="62" spans="1:9" ht="34.5" customHeight="1">
      <c r="A62" s="23" t="s">
        <v>24</v>
      </c>
      <c r="B62" s="27" t="s">
        <v>127</v>
      </c>
      <c r="C62" s="120">
        <v>35000</v>
      </c>
      <c r="D62" s="116"/>
      <c r="E62" s="117"/>
      <c r="F62" s="120"/>
      <c r="G62" s="116"/>
      <c r="H62" s="116"/>
      <c r="I62" s="116"/>
    </row>
    <row r="63" spans="1:9" ht="33.75" customHeight="1">
      <c r="A63" s="23" t="s">
        <v>25</v>
      </c>
      <c r="B63" s="27" t="s">
        <v>128</v>
      </c>
      <c r="C63" s="120">
        <v>1000000</v>
      </c>
      <c r="D63" s="116"/>
      <c r="E63" s="117"/>
      <c r="F63" s="120"/>
      <c r="G63" s="116"/>
      <c r="H63" s="116"/>
      <c r="I63" s="116"/>
    </row>
    <row r="64" spans="1:9" ht="17.25" customHeight="1">
      <c r="A64" s="122"/>
      <c r="B64" s="123"/>
      <c r="C64" s="124"/>
      <c r="D64" s="124"/>
      <c r="E64" s="124"/>
      <c r="F64" s="124"/>
      <c r="G64" s="124"/>
      <c r="H64" s="124"/>
      <c r="I64" s="124"/>
    </row>
    <row r="65" spans="1:9" ht="21" customHeight="1">
      <c r="A65" s="31" t="s">
        <v>83</v>
      </c>
      <c r="B65" s="32" t="s">
        <v>84</v>
      </c>
      <c r="C65" s="50">
        <f>C66</f>
        <v>0</v>
      </c>
      <c r="D65" s="50">
        <f>D66</f>
        <v>0</v>
      </c>
      <c r="E65" s="50">
        <f>E66</f>
        <v>0</v>
      </c>
      <c r="F65" s="34">
        <f>F66</f>
        <v>0</v>
      </c>
      <c r="G65" s="35"/>
      <c r="H65" s="35"/>
      <c r="I65" s="35"/>
    </row>
    <row r="66" spans="1:9" ht="18" customHeight="1">
      <c r="A66" s="23"/>
      <c r="B66" s="27"/>
      <c r="C66" s="51"/>
      <c r="D66" s="24"/>
      <c r="E66" s="36"/>
      <c r="F66" s="64"/>
      <c r="G66" s="21"/>
      <c r="H66" s="21"/>
      <c r="I66" s="21"/>
    </row>
    <row r="67" spans="1:9" ht="18" customHeight="1">
      <c r="A67" s="122"/>
      <c r="B67" s="123"/>
      <c r="C67" s="124"/>
      <c r="D67" s="124"/>
      <c r="E67" s="124"/>
      <c r="F67" s="124"/>
      <c r="G67" s="124"/>
      <c r="H67" s="124"/>
      <c r="I67" s="124"/>
    </row>
    <row r="68" spans="1:9" ht="9.75" customHeight="1">
      <c r="A68" s="52"/>
      <c r="B68" s="29"/>
      <c r="C68" s="30"/>
      <c r="D68" s="30"/>
      <c r="E68" s="30"/>
      <c r="F68" s="30"/>
      <c r="G68" s="47"/>
      <c r="H68" s="47"/>
      <c r="I68" s="47"/>
    </row>
    <row r="69" spans="1:9" ht="19.5" customHeight="1">
      <c r="A69" s="81" t="s">
        <v>20</v>
      </c>
      <c r="B69" s="82" t="s">
        <v>85</v>
      </c>
      <c r="C69" s="53">
        <f>C71+C78+C81</f>
        <v>1581000</v>
      </c>
      <c r="D69" s="53">
        <f>D71+D78+D81</f>
        <v>150000</v>
      </c>
      <c r="E69" s="53">
        <f>E71+E78+E81</f>
        <v>1190000</v>
      </c>
      <c r="F69" s="53">
        <f>F71+F78+F81</f>
        <v>1152412.08</v>
      </c>
      <c r="G69" s="54"/>
      <c r="H69" s="54"/>
      <c r="I69" s="54"/>
    </row>
    <row r="70" spans="1:9" ht="18.75" customHeight="1">
      <c r="A70" s="55"/>
      <c r="B70" s="56"/>
      <c r="C70" s="57"/>
      <c r="D70" s="57"/>
      <c r="E70" s="57"/>
      <c r="F70" s="57"/>
      <c r="G70" s="58"/>
      <c r="H70" s="58"/>
      <c r="I70" s="58"/>
    </row>
    <row r="71" spans="1:9" ht="11.25">
      <c r="A71" s="59" t="s">
        <v>86</v>
      </c>
      <c r="B71" s="60" t="s">
        <v>87</v>
      </c>
      <c r="C71" s="33">
        <f>SUM(C72:C77)</f>
        <v>1506000</v>
      </c>
      <c r="D71" s="33">
        <f>SUM(D72:D77)</f>
        <v>150000</v>
      </c>
      <c r="E71" s="33">
        <f>SUM(E72:E77)</f>
        <v>1180000</v>
      </c>
      <c r="F71" s="33">
        <f>F72+F74</f>
        <v>1100000</v>
      </c>
      <c r="G71" s="61"/>
      <c r="H71" s="61"/>
      <c r="I71" s="61"/>
    </row>
    <row r="72" spans="1:9" ht="24.75" customHeight="1">
      <c r="A72" s="18" t="s">
        <v>28</v>
      </c>
      <c r="B72" s="25" t="s">
        <v>88</v>
      </c>
      <c r="C72" s="21">
        <v>1000000</v>
      </c>
      <c r="D72" s="21"/>
      <c r="E72" s="36">
        <v>1000000</v>
      </c>
      <c r="F72" s="36">
        <v>950000</v>
      </c>
      <c r="G72" s="21" t="s">
        <v>89</v>
      </c>
      <c r="H72" s="21" t="s">
        <v>31</v>
      </c>
      <c r="I72" s="26" t="s">
        <v>70</v>
      </c>
    </row>
    <row r="73" spans="1:9" ht="45" customHeight="1" hidden="1">
      <c r="A73" s="23" t="s">
        <v>33</v>
      </c>
      <c r="B73" s="25" t="s">
        <v>104</v>
      </c>
      <c r="C73" s="21">
        <v>30000</v>
      </c>
      <c r="D73" s="21"/>
      <c r="E73" s="36">
        <v>30000</v>
      </c>
      <c r="F73" s="36">
        <v>30000</v>
      </c>
      <c r="G73" s="21" t="s">
        <v>89</v>
      </c>
      <c r="H73" s="21" t="s">
        <v>31</v>
      </c>
      <c r="I73" s="24" t="s">
        <v>70</v>
      </c>
    </row>
    <row r="74" spans="1:9" ht="39" customHeight="1">
      <c r="A74" s="23" t="s">
        <v>36</v>
      </c>
      <c r="B74" s="25" t="s">
        <v>90</v>
      </c>
      <c r="C74" s="21">
        <v>150000</v>
      </c>
      <c r="D74" s="21">
        <v>150000</v>
      </c>
      <c r="E74" s="36">
        <v>150000</v>
      </c>
      <c r="F74" s="64">
        <v>150000</v>
      </c>
      <c r="G74" s="21" t="s">
        <v>89</v>
      </c>
      <c r="H74" s="21" t="s">
        <v>31</v>
      </c>
      <c r="I74" s="21" t="s">
        <v>91</v>
      </c>
    </row>
    <row r="75" spans="1:9" ht="20.25" customHeight="1">
      <c r="A75" s="96" t="s">
        <v>39</v>
      </c>
      <c r="B75" s="25" t="s">
        <v>130</v>
      </c>
      <c r="C75" s="21">
        <v>326000</v>
      </c>
      <c r="D75" s="21"/>
      <c r="E75" s="36"/>
      <c r="F75" s="64"/>
      <c r="G75" s="21"/>
      <c r="H75" s="21"/>
      <c r="I75" s="99"/>
    </row>
    <row r="76" spans="1:9" ht="30.75" customHeight="1">
      <c r="A76" s="96"/>
      <c r="B76" s="25"/>
      <c r="C76" s="21"/>
      <c r="D76" s="21"/>
      <c r="E76" s="36"/>
      <c r="F76" s="64"/>
      <c r="G76" s="21"/>
      <c r="H76" s="21"/>
      <c r="I76" s="99"/>
    </row>
    <row r="77" spans="1:9" ht="11.25">
      <c r="A77" s="122"/>
      <c r="B77" s="123"/>
      <c r="C77" s="124"/>
      <c r="D77" s="124"/>
      <c r="E77" s="124"/>
      <c r="F77" s="124"/>
      <c r="G77" s="124"/>
      <c r="H77" s="124"/>
      <c r="I77" s="124"/>
    </row>
    <row r="78" spans="1:9" ht="22.5" customHeight="1">
      <c r="A78" s="62" t="s">
        <v>107</v>
      </c>
      <c r="B78" s="32" t="s">
        <v>92</v>
      </c>
      <c r="C78" s="33">
        <f>C79</f>
        <v>10000</v>
      </c>
      <c r="D78" s="33">
        <f>D79</f>
        <v>0</v>
      </c>
      <c r="E78" s="33">
        <f>E79</f>
        <v>10000</v>
      </c>
      <c r="F78" s="33">
        <f>F79</f>
        <v>7412.08</v>
      </c>
      <c r="G78" s="35"/>
      <c r="H78" s="35"/>
      <c r="I78" s="35"/>
    </row>
    <row r="79" spans="1:9" ht="30" customHeight="1">
      <c r="A79" s="18" t="s">
        <v>28</v>
      </c>
      <c r="B79" s="25" t="s">
        <v>105</v>
      </c>
      <c r="C79" s="21">
        <v>10000</v>
      </c>
      <c r="D79" s="21"/>
      <c r="E79" s="24">
        <v>10000</v>
      </c>
      <c r="F79" s="64">
        <f>4421.96+2990.12</f>
        <v>7412.08</v>
      </c>
      <c r="G79" s="21"/>
      <c r="H79" s="21"/>
      <c r="I79" s="21"/>
    </row>
    <row r="80" spans="1:9" ht="21.75" customHeight="1">
      <c r="A80" s="122"/>
      <c r="B80" s="123"/>
      <c r="C80" s="124"/>
      <c r="D80" s="124"/>
      <c r="E80" s="124"/>
      <c r="F80" s="124"/>
      <c r="G80" s="124"/>
      <c r="H80" s="124"/>
      <c r="I80" s="124"/>
    </row>
    <row r="81" spans="1:9" ht="22.5" customHeight="1">
      <c r="A81" s="62" t="s">
        <v>93</v>
      </c>
      <c r="B81" s="32" t="s">
        <v>94</v>
      </c>
      <c r="C81" s="33">
        <f>SUM(C82:C83)</f>
        <v>65000</v>
      </c>
      <c r="D81" s="33">
        <f>SUM(D82:D83)</f>
        <v>0</v>
      </c>
      <c r="E81" s="33">
        <f>SUM(E82:E83)</f>
        <v>0</v>
      </c>
      <c r="F81" s="33">
        <f>SUM(F82:F83)</f>
        <v>45000</v>
      </c>
      <c r="G81" s="35"/>
      <c r="H81" s="35"/>
      <c r="I81" s="35"/>
    </row>
    <row r="82" spans="1:9" ht="26.25" customHeight="1">
      <c r="A82" s="70" t="s">
        <v>28</v>
      </c>
      <c r="B82" s="139" t="s">
        <v>149</v>
      </c>
      <c r="C82" s="64">
        <v>50000</v>
      </c>
      <c r="D82" s="64"/>
      <c r="E82" s="30"/>
      <c r="F82" s="30">
        <v>45000</v>
      </c>
      <c r="G82" s="47"/>
      <c r="H82" s="47"/>
      <c r="I82" s="47"/>
    </row>
    <row r="83" spans="1:9" ht="18" customHeight="1">
      <c r="A83" s="15"/>
      <c r="B83" s="65"/>
      <c r="C83" s="64">
        <v>15000</v>
      </c>
      <c r="D83" s="64"/>
      <c r="E83" s="83"/>
      <c r="F83" s="64"/>
      <c r="G83" s="47"/>
      <c r="H83" s="47"/>
      <c r="I83" s="47"/>
    </row>
    <row r="84" spans="1:9" ht="15.75" customHeight="1">
      <c r="A84" s="122"/>
      <c r="B84" s="123"/>
      <c r="C84" s="124"/>
      <c r="D84" s="124"/>
      <c r="E84" s="124"/>
      <c r="F84" s="124"/>
      <c r="G84" s="124"/>
      <c r="H84" s="124"/>
      <c r="I84" s="124"/>
    </row>
    <row r="85" spans="1:9" ht="27.75" customHeight="1">
      <c r="A85" s="78" t="s">
        <v>22</v>
      </c>
      <c r="B85" s="79" t="s">
        <v>95</v>
      </c>
      <c r="C85" s="80">
        <f>SUM(C87:C90)</f>
        <v>556500</v>
      </c>
      <c r="D85" s="80">
        <f>SUM(D87:D90)</f>
        <v>0</v>
      </c>
      <c r="E85" s="80">
        <f>SUM(E87:E90)</f>
        <v>0</v>
      </c>
      <c r="F85" s="80">
        <f>SUM(F87:F90)</f>
        <v>556500</v>
      </c>
      <c r="G85" s="16"/>
      <c r="H85" s="16"/>
      <c r="I85" s="16"/>
    </row>
    <row r="86" spans="1:9" ht="15.75" customHeight="1">
      <c r="A86" s="59" t="s">
        <v>96</v>
      </c>
      <c r="B86" s="60"/>
      <c r="C86" s="33"/>
      <c r="D86" s="33"/>
      <c r="E86" s="33"/>
      <c r="F86" s="34"/>
      <c r="G86" s="35"/>
      <c r="H86" s="68"/>
      <c r="I86" s="35"/>
    </row>
    <row r="87" spans="1:9" ht="28.5" customHeight="1">
      <c r="A87" s="18" t="s">
        <v>28</v>
      </c>
      <c r="B87" s="25" t="s">
        <v>144</v>
      </c>
      <c r="C87" s="21">
        <v>152500</v>
      </c>
      <c r="D87" s="21"/>
      <c r="E87" s="36"/>
      <c r="F87" s="30">
        <v>152500</v>
      </c>
      <c r="G87" s="24" t="s">
        <v>97</v>
      </c>
      <c r="H87" s="24" t="s">
        <v>31</v>
      </c>
      <c r="I87" s="26"/>
    </row>
    <row r="88" spans="1:9" ht="21.75" customHeight="1">
      <c r="A88" s="18" t="s">
        <v>147</v>
      </c>
      <c r="B88" s="60" t="s">
        <v>113</v>
      </c>
      <c r="C88" s="35">
        <v>2000</v>
      </c>
      <c r="D88" s="35"/>
      <c r="E88" s="34"/>
      <c r="F88" s="34">
        <f>F89</f>
        <v>2000</v>
      </c>
      <c r="G88" s="61"/>
      <c r="H88" s="61"/>
      <c r="I88" s="106"/>
    </row>
    <row r="89" spans="1:9" ht="22.5" customHeight="1">
      <c r="A89" s="18"/>
      <c r="B89" s="27" t="s">
        <v>140</v>
      </c>
      <c r="C89" s="21">
        <v>2000</v>
      </c>
      <c r="D89" s="21"/>
      <c r="E89" s="36"/>
      <c r="F89" s="64">
        <v>2000</v>
      </c>
      <c r="G89" s="24"/>
      <c r="H89" s="24"/>
      <c r="I89" s="105"/>
    </row>
    <row r="90" spans="1:9" ht="30.75" customHeight="1">
      <c r="A90" s="62" t="s">
        <v>148</v>
      </c>
      <c r="B90" s="32" t="s">
        <v>129</v>
      </c>
      <c r="C90" s="33">
        <v>400000</v>
      </c>
      <c r="D90" s="35"/>
      <c r="E90" s="35"/>
      <c r="F90" s="33">
        <v>400000</v>
      </c>
      <c r="G90" s="61"/>
      <c r="H90" s="61"/>
      <c r="I90" s="131" t="s">
        <v>143</v>
      </c>
    </row>
    <row r="91" spans="1:9" ht="33" customHeight="1">
      <c r="A91" s="107"/>
      <c r="B91" s="138"/>
      <c r="C91" s="121"/>
      <c r="D91" s="133"/>
      <c r="E91" s="133"/>
      <c r="F91" s="134"/>
      <c r="G91" s="133"/>
      <c r="H91" s="133"/>
      <c r="I91" s="131"/>
    </row>
    <row r="92" spans="1:9" ht="19.5" customHeight="1">
      <c r="A92" s="122"/>
      <c r="B92" s="123"/>
      <c r="C92" s="124"/>
      <c r="D92" s="124"/>
      <c r="E92" s="124"/>
      <c r="F92" s="124"/>
      <c r="G92" s="124"/>
      <c r="H92" s="124"/>
      <c r="I92" s="125"/>
    </row>
    <row r="93" spans="1:9" ht="28.5" customHeight="1">
      <c r="A93" s="78" t="s">
        <v>23</v>
      </c>
      <c r="B93" s="79" t="s">
        <v>109</v>
      </c>
      <c r="C93" s="93">
        <v>0</v>
      </c>
      <c r="D93" s="93">
        <v>0</v>
      </c>
      <c r="E93" s="93">
        <v>0</v>
      </c>
      <c r="F93" s="80">
        <f>F94</f>
        <v>0</v>
      </c>
      <c r="G93" s="94"/>
      <c r="H93" s="94"/>
      <c r="I93" s="92"/>
    </row>
    <row r="94" spans="1:9" ht="17.25" customHeight="1">
      <c r="A94" s="91" t="s">
        <v>28</v>
      </c>
      <c r="B94" s="95"/>
      <c r="C94" s="51"/>
      <c r="D94" s="21"/>
      <c r="E94" s="36"/>
      <c r="F94" s="110"/>
      <c r="G94" s="89"/>
      <c r="H94" s="89"/>
      <c r="I94" s="90"/>
    </row>
    <row r="95" spans="1:9" ht="10.5" customHeight="1">
      <c r="A95" s="122"/>
      <c r="B95" s="123"/>
      <c r="C95" s="124"/>
      <c r="D95" s="124"/>
      <c r="E95" s="124"/>
      <c r="F95" s="124"/>
      <c r="G95" s="124"/>
      <c r="H95" s="124"/>
      <c r="I95" s="124"/>
    </row>
    <row r="96" spans="1:9" ht="23.25" customHeight="1">
      <c r="A96" s="42" t="s">
        <v>24</v>
      </c>
      <c r="B96" s="43" t="s">
        <v>98</v>
      </c>
      <c r="C96" s="44">
        <f>C97</f>
        <v>0</v>
      </c>
      <c r="D96" s="44">
        <f>D97</f>
        <v>0</v>
      </c>
      <c r="E96" s="44">
        <f>E97</f>
        <v>0</v>
      </c>
      <c r="F96" s="45">
        <f>F97+F98</f>
        <v>0</v>
      </c>
      <c r="G96" s="46"/>
      <c r="H96" s="46"/>
      <c r="I96" s="46"/>
    </row>
    <row r="97" spans="1:9" ht="26.25" customHeight="1">
      <c r="A97" s="59" t="s">
        <v>110</v>
      </c>
      <c r="B97" s="60" t="s">
        <v>99</v>
      </c>
      <c r="C97" s="35"/>
      <c r="D97" s="35"/>
      <c r="E97" s="35"/>
      <c r="F97" s="34"/>
      <c r="G97" s="35"/>
      <c r="H97" s="35"/>
      <c r="I97" s="35"/>
    </row>
    <row r="98" spans="1:9" ht="25.5" customHeight="1">
      <c r="A98" s="15" t="s">
        <v>28</v>
      </c>
      <c r="B98" s="25"/>
      <c r="C98" s="66"/>
      <c r="D98" s="66"/>
      <c r="E98" s="69"/>
      <c r="F98" s="111"/>
      <c r="G98" s="15"/>
      <c r="H98" s="15"/>
      <c r="I98" s="15"/>
    </row>
    <row r="99" spans="1:90" s="75" customFormat="1" ht="12.75" customHeight="1">
      <c r="A99" s="122"/>
      <c r="B99" s="127"/>
      <c r="C99" s="124"/>
      <c r="D99" s="124"/>
      <c r="E99" s="124"/>
      <c r="F99" s="124"/>
      <c r="G99" s="124"/>
      <c r="H99" s="124"/>
      <c r="I99" s="124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</row>
    <row r="100" spans="1:9" ht="27" customHeight="1">
      <c r="A100" s="103"/>
      <c r="B100" s="32" t="s">
        <v>112</v>
      </c>
      <c r="C100" s="34"/>
      <c r="D100" s="34"/>
      <c r="E100" s="34"/>
      <c r="F100" s="34"/>
      <c r="G100" s="34"/>
      <c r="H100" s="34"/>
      <c r="I100" s="102"/>
    </row>
    <row r="101" spans="1:9" ht="11.25">
      <c r="A101" s="67"/>
      <c r="B101" s="63"/>
      <c r="C101" s="30"/>
      <c r="D101" s="30"/>
      <c r="E101" s="30"/>
      <c r="F101" s="30"/>
      <c r="G101" s="30"/>
      <c r="H101" s="30"/>
      <c r="I101" s="101"/>
    </row>
    <row r="102" spans="1:9" ht="11.25">
      <c r="A102" s="28"/>
      <c r="B102" s="29"/>
      <c r="C102" s="30"/>
      <c r="D102" s="30"/>
      <c r="E102" s="30"/>
      <c r="F102" s="30"/>
      <c r="G102" s="30"/>
      <c r="H102" s="30"/>
      <c r="I102" s="30"/>
    </row>
    <row r="103" spans="1:9" ht="23.25" customHeight="1">
      <c r="A103" s="78" t="s">
        <v>25</v>
      </c>
      <c r="B103" s="79" t="s">
        <v>100</v>
      </c>
      <c r="C103" s="80">
        <f>SUM(C104:C105)</f>
        <v>4442930</v>
      </c>
      <c r="D103" s="80">
        <f>SUM(D104:D105)</f>
        <v>0</v>
      </c>
      <c r="E103" s="80">
        <f>SUM(E104:E105)</f>
        <v>4892930</v>
      </c>
      <c r="F103" s="80">
        <f>SUM(F104:F105)</f>
        <v>4642930</v>
      </c>
      <c r="G103" s="16"/>
      <c r="H103" s="16"/>
      <c r="I103" s="16"/>
    </row>
    <row r="104" spans="1:9" ht="38.25" customHeight="1">
      <c r="A104" s="70" t="s">
        <v>28</v>
      </c>
      <c r="B104" s="63" t="s">
        <v>101</v>
      </c>
      <c r="C104" s="71">
        <v>4192930</v>
      </c>
      <c r="D104" s="98"/>
      <c r="E104" s="30">
        <f>4192930+450000</f>
        <v>4642930</v>
      </c>
      <c r="F104" s="64">
        <f>4192930+450000</f>
        <v>4642930</v>
      </c>
      <c r="G104" s="64" t="s">
        <v>102</v>
      </c>
      <c r="H104" s="64" t="s">
        <v>31</v>
      </c>
      <c r="I104" s="71" t="s">
        <v>138</v>
      </c>
    </row>
    <row r="105" spans="1:9" ht="33.75">
      <c r="A105" s="70" t="s">
        <v>33</v>
      </c>
      <c r="B105" s="63" t="s">
        <v>108</v>
      </c>
      <c r="C105" s="71">
        <v>250000</v>
      </c>
      <c r="D105" s="30"/>
      <c r="E105" s="30">
        <v>250000</v>
      </c>
      <c r="F105" s="30"/>
      <c r="G105" s="64" t="s">
        <v>102</v>
      </c>
      <c r="H105" s="64"/>
      <c r="I105" s="71"/>
    </row>
    <row r="106" spans="1:9" ht="15.75" customHeight="1">
      <c r="A106" s="122"/>
      <c r="B106" s="123"/>
      <c r="C106" s="124"/>
      <c r="D106" s="124"/>
      <c r="E106" s="124"/>
      <c r="F106" s="124"/>
      <c r="G106" s="128"/>
      <c r="H106" s="128"/>
      <c r="I106" s="128"/>
    </row>
    <row r="107" spans="1:9" ht="15.75">
      <c r="A107" s="88"/>
      <c r="B107" s="84" t="s">
        <v>103</v>
      </c>
      <c r="C107" s="85">
        <f>C103+C96+C93+C85+C69+C53+C38+C29+C11</f>
        <v>10886921.6274</v>
      </c>
      <c r="D107" s="85">
        <f>D103+D96+D93+D85+D69+D53+D38+D29+D11</f>
        <v>891600</v>
      </c>
      <c r="E107" s="85">
        <f>E103+E96+E93+E85+E69+E53+E38+E29+E11</f>
        <v>6744530</v>
      </c>
      <c r="F107" s="85">
        <f>F103+F96+F93+F85+F69+F53+F38+F29+F11</f>
        <v>7011058.0274</v>
      </c>
      <c r="G107" s="86"/>
      <c r="H107" s="86"/>
      <c r="I107" s="86"/>
    </row>
    <row r="108" ht="11.25">
      <c r="H108" s="4"/>
    </row>
    <row r="109" spans="1:9" ht="21" customHeight="1">
      <c r="A109" s="135"/>
      <c r="B109" s="140" t="s">
        <v>139</v>
      </c>
      <c r="C109" s="135"/>
      <c r="D109" s="135"/>
      <c r="E109" s="136"/>
      <c r="F109" s="137">
        <f>F107-F104-F53</f>
        <v>2068128.0274</v>
      </c>
      <c r="G109" s="135"/>
      <c r="H109" s="136"/>
      <c r="I109" s="135"/>
    </row>
    <row r="110" spans="2:8" ht="11.25">
      <c r="B110" s="130"/>
      <c r="D110" s="112"/>
      <c r="E110" s="112"/>
      <c r="F110" s="104"/>
      <c r="H110" s="4"/>
    </row>
    <row r="111" spans="2:8" ht="12">
      <c r="B111" s="132" t="s">
        <v>150</v>
      </c>
      <c r="C111" s="141"/>
      <c r="F111" s="104"/>
      <c r="H111" s="76"/>
    </row>
    <row r="112" ht="11.25">
      <c r="F112" s="104"/>
    </row>
    <row r="115" ht="12">
      <c r="B115" s="132" t="s">
        <v>142</v>
      </c>
    </row>
    <row r="116" ht="11.25">
      <c r="B116" s="77"/>
    </row>
    <row r="122" ht="11.25">
      <c r="B122" s="77"/>
    </row>
  </sheetData>
  <sheetProtection/>
  <mergeCells count="2">
    <mergeCell ref="A1:I1"/>
    <mergeCell ref="A28:I2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</cp:lastModifiedBy>
  <cp:lastPrinted>2009-02-04T11:01:15Z</cp:lastPrinted>
  <dcterms:created xsi:type="dcterms:W3CDTF">2008-06-06T10:14:57Z</dcterms:created>
  <dcterms:modified xsi:type="dcterms:W3CDTF">2009-02-04T11:01:18Z</dcterms:modified>
  <cp:category/>
  <cp:version/>
  <cp:contentType/>
  <cp:contentStatus/>
</cp:coreProperties>
</file>